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Qualité (ex Phasing Out Obj 1 )\PSE MS bains de sel\Conversions PSE MS PS poids de sel\"/>
    </mc:Choice>
  </mc:AlternateContent>
  <xr:revisionPtr revIDLastSave="0" documentId="13_ncr:1_{6E6BF1EF-94BD-4DDD-A541-2D947C3D07F5}" xr6:coauthVersionLast="47" xr6:coauthVersionMax="47" xr10:uidLastSave="{00000000-0000-0000-0000-000000000000}"/>
  <bookViews>
    <workbookView xWindow="-19310" yWindow="-110" windowWidth="19420" windowHeight="10300" xr2:uid="{0F72004C-FFB7-4BE0-8A77-2665CC50F6AF}"/>
  </bookViews>
  <sheets>
    <sheet name="PSE 2025" sheetId="1" r:id="rId1"/>
  </sheets>
  <definedNames>
    <definedName name="_xlnm.Print_Area" localSheetId="0">'PSE 2025'!$A$1:$G$14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 s="1"/>
  <c r="F14" i="1"/>
  <c r="E14" i="1"/>
  <c r="D14" i="1"/>
  <c r="G13" i="1"/>
  <c r="E13" i="1"/>
  <c r="D13" i="1"/>
  <c r="D12" i="1"/>
  <c r="F12" i="1" s="1"/>
  <c r="G11" i="1"/>
  <c r="F11" i="1"/>
  <c r="E11" i="1"/>
  <c r="G12" i="1" l="1"/>
  <c r="G8" i="1"/>
  <c r="F8" i="1"/>
</calcChain>
</file>

<file path=xl/sharedStrings.xml><?xml version="1.0" encoding="utf-8"?>
<sst xmlns="http://schemas.openxmlformats.org/spreadsheetml/2006/main" count="24" uniqueCount="20">
  <si>
    <t>Poids
(kg)</t>
  </si>
  <si>
    <t>Poids 
Sous Eau</t>
  </si>
  <si>
    <t>Poids 
Spécifique</t>
  </si>
  <si>
    <t>Matière 
Sèche</t>
  </si>
  <si>
    <t>Amidon</t>
  </si>
  <si>
    <t>(PSE)</t>
  </si>
  <si>
    <t>(PS)</t>
  </si>
  <si>
    <t>(MS)</t>
  </si>
  <si>
    <t>g/5kg</t>
  </si>
  <si>
    <t>%</t>
  </si>
  <si>
    <t>Si on connait le</t>
  </si>
  <si>
    <t>PSE</t>
  </si>
  <si>
    <t>PS</t>
  </si>
  <si>
    <t>% de MS</t>
  </si>
  <si>
    <t>% d'amidon</t>
  </si>
  <si>
    <t>Si on connait le:</t>
  </si>
  <si>
    <t>Poids dans l'air et…</t>
  </si>
  <si>
    <t>…le poids dans l'eau
(des mêmes pdt)</t>
  </si>
  <si>
    <r>
      <rPr>
        <b/>
        <u/>
        <sz val="13"/>
        <color theme="1"/>
        <rFont val="Aharoni"/>
        <charset val="177"/>
      </rPr>
      <t xml:space="preserve">Formulaire de calculs: </t>
    </r>
    <r>
      <rPr>
        <b/>
        <sz val="13"/>
        <color theme="1"/>
        <rFont val="Aharoni"/>
        <charset val="177"/>
      </rPr>
      <t xml:space="preserve">
- Du PSE à partir des poids dans l'air et dans l'eau
- De conversion des PSE, PS, MS, Amidon</t>
    </r>
  </si>
  <si>
    <t>Complétez la (ou les) cellule(s) verte(s) en fonction des données connues ou mesurées.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</si>
</sst>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1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b/>
      <sz val="13"/>
      <color theme="1"/>
      <name val="Aharoni"/>
      <charset val="177"/>
    </font>
    <font>
      <b/>
      <u/>
      <sz val="13"/>
      <color theme="1"/>
      <name val="Aharoni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1" fontId="4" fillId="0" borderId="18" xfId="0" applyNumberFormat="1" applyFont="1" applyBorder="1" applyAlignment="1">
      <alignment horizontal="center" vertical="center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165" fontId="4" fillId="0" borderId="25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5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4" fontId="5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4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>
      <alignment horizontal="right"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right" vertical="center"/>
    </xf>
    <xf numFmtId="0" fontId="2" fillId="5" borderId="24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895350</xdr:colOff>
      <xdr:row>3</xdr:row>
      <xdr:rowOff>171750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B8D0D5-A4C8-DDDA-533E-6EE5A23FBA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7" b="7820"/>
        <a:stretch>
          <a:fillRect/>
        </a:stretch>
      </xdr:blipFill>
      <xdr:spPr>
        <a:xfrm>
          <a:off x="323850" y="0"/>
          <a:ext cx="1803400" cy="72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15BB-9EB2-4E83-88F5-10E3595DFBCD}">
  <dimension ref="A1:I15"/>
  <sheetViews>
    <sheetView showGridLines="0" tabSelected="1" zoomScaleNormal="100" workbookViewId="0">
      <pane xSplit="2" ySplit="7" topLeftCell="C8" activePane="bottomRight" state="frozenSplit"/>
      <selection pane="topRight" activeCell="C1" sqref="C1"/>
      <selection pane="bottomLeft" activeCell="A8" sqref="A8"/>
      <selection pane="bottomRight" activeCell="C9" sqref="C9:C10"/>
    </sheetView>
  </sheetViews>
  <sheetFormatPr baseColWidth="10" defaultRowHeight="14.5" x14ac:dyDescent="0.35"/>
  <cols>
    <col min="1" max="1" width="17.6328125" customWidth="1"/>
    <col min="2" max="2" width="22.26953125" customWidth="1"/>
    <col min="3" max="3" width="10.7265625" customWidth="1"/>
    <col min="4" max="4" width="11.7265625" customWidth="1"/>
    <col min="5" max="5" width="12.90625" customWidth="1"/>
    <col min="6" max="7" width="11.7265625" customWidth="1"/>
  </cols>
  <sheetData>
    <row r="1" spans="1:9" x14ac:dyDescent="0.35">
      <c r="C1" s="48" t="s">
        <v>18</v>
      </c>
      <c r="D1" s="48"/>
      <c r="E1" s="48"/>
      <c r="F1" s="48"/>
      <c r="G1" s="48"/>
    </row>
    <row r="2" spans="1:9" x14ac:dyDescent="0.35">
      <c r="C2" s="48"/>
      <c r="D2" s="48"/>
      <c r="E2" s="48"/>
      <c r="F2" s="48"/>
      <c r="G2" s="48"/>
    </row>
    <row r="3" spans="1:9" x14ac:dyDescent="0.35">
      <c r="C3" s="48"/>
      <c r="D3" s="48"/>
      <c r="E3" s="48"/>
      <c r="F3" s="48"/>
      <c r="G3" s="48"/>
    </row>
    <row r="4" spans="1:9" ht="15" thickBot="1" x14ac:dyDescent="0.4">
      <c r="C4" s="49"/>
      <c r="D4" s="49"/>
      <c r="E4" s="49"/>
      <c r="F4" s="49"/>
      <c r="G4" s="49"/>
    </row>
    <row r="5" spans="1:9" ht="27.5" thickTop="1" x14ac:dyDescent="0.35">
      <c r="A5" s="1" t="s">
        <v>19</v>
      </c>
      <c r="B5" s="2"/>
      <c r="C5" s="3" t="s">
        <v>0</v>
      </c>
      <c r="D5" s="4" t="s">
        <v>1</v>
      </c>
      <c r="E5" s="4" t="s">
        <v>2</v>
      </c>
      <c r="F5" s="4" t="s">
        <v>3</v>
      </c>
      <c r="G5" s="5" t="s">
        <v>4</v>
      </c>
    </row>
    <row r="6" spans="1:9" x14ac:dyDescent="0.35">
      <c r="A6" s="6"/>
      <c r="B6" s="7"/>
      <c r="C6" s="8"/>
      <c r="D6" s="9" t="s">
        <v>5</v>
      </c>
      <c r="E6" s="10" t="s">
        <v>6</v>
      </c>
      <c r="F6" s="9" t="s">
        <v>7</v>
      </c>
      <c r="G6" s="11"/>
    </row>
    <row r="7" spans="1:9" ht="15" thickBot="1" x14ac:dyDescent="0.4">
      <c r="A7" s="12"/>
      <c r="B7" s="13"/>
      <c r="C7" s="14"/>
      <c r="D7" s="15" t="s">
        <v>8</v>
      </c>
      <c r="E7" s="16"/>
      <c r="F7" s="17" t="s">
        <v>9</v>
      </c>
      <c r="G7" s="18" t="s">
        <v>9</v>
      </c>
    </row>
    <row r="8" spans="1:9" ht="29.5" customHeight="1" thickTop="1" thickBot="1" x14ac:dyDescent="0.4">
      <c r="A8" s="44" t="s">
        <v>15</v>
      </c>
      <c r="B8" s="45" t="s">
        <v>16</v>
      </c>
      <c r="C8" s="32"/>
      <c r="D8" s="33" t="str">
        <f>IF(C8="","",(5000-(5000/E8)))</f>
        <v/>
      </c>
      <c r="E8" s="34" t="str">
        <f>IF(C8="","",(C8*1000)/((C8*1000)-(C9*1000)))</f>
        <v/>
      </c>
      <c r="F8" s="35" t="str">
        <f>IF(C8="","",(D8*0.0493+1.95))</f>
        <v/>
      </c>
      <c r="G8" s="36" t="str">
        <f>IF(C8="","",(17.546+199.07*((5000/(5000-D8))-1.0988)))</f>
        <v/>
      </c>
    </row>
    <row r="9" spans="1:9" ht="15.5" thickTop="1" thickBot="1" x14ac:dyDescent="0.4">
      <c r="A9" s="44"/>
      <c r="B9" s="46" t="s">
        <v>17</v>
      </c>
      <c r="C9" s="37"/>
      <c r="D9" s="33"/>
      <c r="E9" s="34"/>
      <c r="F9" s="35"/>
      <c r="G9" s="35"/>
    </row>
    <row r="10" spans="1:9" ht="15.5" thickTop="1" thickBot="1" x14ac:dyDescent="0.4">
      <c r="A10" s="44"/>
      <c r="B10" s="47"/>
      <c r="C10" s="37"/>
      <c r="D10" s="33"/>
      <c r="E10" s="34"/>
      <c r="F10" s="35"/>
      <c r="G10" s="35"/>
    </row>
    <row r="11" spans="1:9" ht="29.5" customHeight="1" thickTop="1" thickBot="1" x14ac:dyDescent="0.4">
      <c r="A11" s="38" t="s">
        <v>10</v>
      </c>
      <c r="B11" s="39" t="s">
        <v>11</v>
      </c>
      <c r="C11" s="40"/>
      <c r="D11" s="19"/>
      <c r="E11" s="20" t="str">
        <f>IF($D$11="","",5000/(5000-D11))</f>
        <v/>
      </c>
      <c r="F11" s="21" t="str">
        <f>IF(D11="","",D11*0.0493+1.95)</f>
        <v/>
      </c>
      <c r="G11" s="21" t="str">
        <f>IF(D11="","",17.546+199.07*((5000/(5000-D11))-1.0988))</f>
        <v/>
      </c>
      <c r="I11" s="22"/>
    </row>
    <row r="12" spans="1:9" ht="29.5" customHeight="1" thickTop="1" thickBot="1" x14ac:dyDescent="0.4">
      <c r="A12" s="41" t="s">
        <v>10</v>
      </c>
      <c r="B12" s="42" t="s">
        <v>12</v>
      </c>
      <c r="C12" s="43"/>
      <c r="D12" s="23" t="str">
        <f>IF(E12="","",5000-(5000/E12))</f>
        <v/>
      </c>
      <c r="E12" s="24"/>
      <c r="F12" s="25" t="str">
        <f>IF(E12="","",D12*0.0493+1.95)</f>
        <v/>
      </c>
      <c r="G12" s="26" t="str">
        <f>IF(E12="","",17.546+199.07*((5000/(5000-D12))-1.0988))</f>
        <v/>
      </c>
    </row>
    <row r="13" spans="1:9" ht="29.5" customHeight="1" thickTop="1" thickBot="1" x14ac:dyDescent="0.4">
      <c r="A13" s="41" t="s">
        <v>10</v>
      </c>
      <c r="B13" s="42" t="s">
        <v>13</v>
      </c>
      <c r="C13" s="43"/>
      <c r="D13" s="27" t="str">
        <f>IF(F13="","",(F13-1.95)/0.0493)</f>
        <v/>
      </c>
      <c r="E13" s="28" t="str">
        <f>IF(F13="","",5000/(5000-D13))</f>
        <v/>
      </c>
      <c r="F13" s="29"/>
      <c r="G13" s="25" t="str">
        <f>IF(F13="","",17.546+199.07*((5000/(5000-D13))-1.0988))</f>
        <v/>
      </c>
    </row>
    <row r="14" spans="1:9" ht="29.5" customHeight="1" thickTop="1" thickBot="1" x14ac:dyDescent="0.4">
      <c r="A14" s="41" t="s">
        <v>10</v>
      </c>
      <c r="B14" s="42" t="s">
        <v>14</v>
      </c>
      <c r="C14" s="43"/>
      <c r="D14" s="27" t="str">
        <f>IF(G14="","",5000-5000/(((G14-17.546)/199.07)+1.0988))</f>
        <v/>
      </c>
      <c r="E14" s="30" t="str">
        <f>IF(G14="","",5000/(5000-D14))</f>
        <v/>
      </c>
      <c r="F14" s="31" t="str">
        <f>IF(G14="","",D14*0.0493+1.95)</f>
        <v/>
      </c>
      <c r="G14" s="29"/>
    </row>
    <row r="15" spans="1:9" ht="15" thickTop="1" x14ac:dyDescent="0.35"/>
  </sheetData>
  <sheetProtection sheet="1" objects="1" scenarios="1" selectLockedCells="1"/>
  <mergeCells count="12">
    <mergeCell ref="F8:F10"/>
    <mergeCell ref="G8:G10"/>
    <mergeCell ref="B9:B10"/>
    <mergeCell ref="C9:C10"/>
    <mergeCell ref="C1:G4"/>
    <mergeCell ref="A5:B7"/>
    <mergeCell ref="C5:C7"/>
    <mergeCell ref="E6:E7"/>
    <mergeCell ref="C11:C14"/>
    <mergeCell ref="A8:A10"/>
    <mergeCell ref="D8:D10"/>
    <mergeCell ref="E8:E1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PSE 2025</vt:lpstr>
      <vt:lpstr>'PSE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FLORINS</dc:creator>
  <cp:lastModifiedBy>Dominique FLORINS</cp:lastModifiedBy>
  <cp:lastPrinted>2025-08-26T10:45:50Z</cp:lastPrinted>
  <dcterms:created xsi:type="dcterms:W3CDTF">2025-08-26T10:19:37Z</dcterms:created>
  <dcterms:modified xsi:type="dcterms:W3CDTF">2025-08-26T10:51:44Z</dcterms:modified>
</cp:coreProperties>
</file>